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_PJA_PUB_SITE" sheetId="5" r:id="rId1"/>
  </sheets>
  <definedNames>
    <definedName name="_xlnm._FilterDatabase" localSheetId="0" hidden="1">REP_EST_PJA_PUB_SITE!$A$8:$J$12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F41ECAF4_8E52_4E15_8A8C_3D6EDBC308BB_.wvu.FilterData" localSheetId="0" hidden="1">REP_EST_PJA_PUB_SITE!$C$8:$J$12</definedName>
  </definedNames>
  <calcPr calcId="145621"/>
  <customWorkbookViews>
    <customWorkbookView name="Filtro 2" guid="{C3FF36A7-E2FF-4D72-9C2E-56FA2C5448BC}" maximized="1" windowWidth="0" windowHeight="0" activeSheetId="0"/>
    <customWorkbookView name="Filtro 1" guid="{F41ECAF4-8E52-4E15-8A8C-3D6EDBC308BB}" maximized="1" windowWidth="0" windowHeight="0" activeSheetId="0"/>
    <customWorkbookView name="Mauro" guid="{6883281A-701D-4F0E-8DDF-5785C1E3095C}" maximized="1" windowWidth="0" windowHeight="0" activeSheetId="0"/>
    <customWorkbookView name="Marta" guid="{C79EA095-386E-4748-AEBF-A5F66A8E13A4}" maximized="1" windowWidth="0" windowHeight="0" activeSheetId="0"/>
  </customWorkbookViews>
</workbook>
</file>

<file path=xl/calcChain.xml><?xml version="1.0" encoding="utf-8"?>
<calcChain xmlns="http://schemas.openxmlformats.org/spreadsheetml/2006/main">
  <c r="C11" i="5" l="1"/>
  <c r="I12" i="5"/>
  <c r="B9" i="5"/>
  <c r="I9" i="5"/>
  <c r="H10" i="5"/>
  <c r="D9" i="5"/>
  <c r="B10" i="5"/>
  <c r="I11" i="5"/>
  <c r="C10" i="5"/>
  <c r="D12" i="5"/>
  <c r="G11" i="5"/>
  <c r="E11" i="5"/>
  <c r="E10" i="5"/>
  <c r="H12" i="5"/>
  <c r="F11" i="5"/>
  <c r="A12" i="5"/>
  <c r="E9" i="5"/>
  <c r="C9" i="5"/>
  <c r="B11" i="5"/>
  <c r="F9" i="5"/>
  <c r="G9" i="5"/>
  <c r="E12" i="5"/>
  <c r="D11" i="5"/>
  <c r="G12" i="5"/>
  <c r="G10" i="5"/>
  <c r="A10" i="5"/>
  <c r="H11" i="5"/>
  <c r="F12" i="5"/>
  <c r="C12" i="5"/>
  <c r="B12" i="5"/>
  <c r="A11" i="5"/>
  <c r="H9" i="5"/>
  <c r="D10" i="5"/>
  <c r="F10" i="5"/>
  <c r="I10" i="5"/>
  <c r="A9" i="5"/>
  <c r="J12" i="5" l="1"/>
  <c r="F6" i="5"/>
  <c r="C7" i="5"/>
  <c r="J9" i="5"/>
  <c r="E6" i="5"/>
  <c r="J10" i="5"/>
  <c r="J11" i="5"/>
  <c r="J6" i="5" l="1"/>
</calcChain>
</file>

<file path=xl/sharedStrings.xml><?xml version="1.0" encoding="utf-8"?>
<sst xmlns="http://schemas.openxmlformats.org/spreadsheetml/2006/main" count="25" uniqueCount="19">
  <si>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</si>
  <si>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</si>
  <si>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</si>
  <si>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</si>
  <si>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</si>
  <si>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</si>
  <si>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</si>
  <si>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</si>
  <si>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</si>
  <si>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E. M. JOVEM EM AÇAO</t>
  </si>
  <si>
    <t>SERVIDORES</t>
  </si>
  <si>
    <t>4º REPASSE TESOURO ESTADUAL
PROGRAMA JOVEM EM AÇÃO - TOCANTINS</t>
  </si>
  <si>
    <t>Superintendência de Administração, Infraestrutura e Finanças</t>
  </si>
  <si>
    <t>Diretoria de Apoio às Escolas</t>
  </si>
  <si>
    <t>Núcleo de Alimentação</t>
  </si>
  <si>
    <t>UNIDADE EXECUTORA</t>
  </si>
  <si>
    <t>product(E. M. FOMENTO52())</t>
  </si>
  <si>
    <t>product(73.4())</t>
  </si>
  <si>
    <t>C. CORRENTE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</si>
</sst>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b/>
      <sz val="11"/>
      <color rgb="FF000000"/>
      <name val="Calibri"/>
    </font>
    <font>
      <sz val="11"/>
      <color rgb="FF000000"/>
      <name val="Inconsolata"/>
    </font>
    <font>
      <b/>
      <sz val="1"/>
      <color rgb="FF0C343D"/>
      <name val="Arial"/>
    </font>
    <font>
      <b/>
      <sz val="11"/>
      <color rgb="FF000000"/>
      <name val="Arial"/>
    </font>
    <font>
      <b/>
      <sz val="14"/>
      <color rgb="FF000000"/>
      <name val="Calibri"/>
    </font>
    <font>
      <sz val="10"/>
      <color rgb="FF000000"/>
      <name val="Arial"/>
      <family val="2"/>
    </font>
    <font>
      <b/>
      <sz val="14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B5394"/>
      </left>
      <right style="thin">
        <color rgb="FF0B5394"/>
      </right>
      <top style="thin">
        <color rgb="FF0B5394"/>
      </top>
      <bottom/>
      <diagonal/>
    </border>
    <border>
      <left style="thin">
        <color rgb="FF0B5394"/>
      </left>
      <right style="thin">
        <color rgb="FF0B5394"/>
      </right>
      <top style="thin">
        <color rgb="FF0B5394"/>
      </top>
      <bottom/>
      <diagonal/>
    </border>
    <border>
      <left style="thin">
        <color rgb="FF0B5394"/>
      </left>
      <right/>
      <top style="thin">
        <color rgb="FF0B5394"/>
      </top>
      <bottom/>
      <diagonal/>
    </border>
    <border>
      <left/>
      <right/>
      <top style="thin">
        <color rgb="FF0B5394"/>
      </top>
      <bottom/>
      <diagonal/>
    </border>
    <border>
      <left style="thin">
        <color rgb="FF8DA782"/>
      </left>
      <right/>
      <top/>
      <bottom/>
      <diagonal/>
    </border>
    <border>
      <left/>
      <right style="thin">
        <color rgb="FF8DA782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2"/>
  </cellStyleXfs>
  <cellXfs count="39">
    <xf numFmtId="0" fontId="0" fillId="0" borderId="0" xfId="0" applyFont="1" applyAlignment="1"/>
    <xf numFmtId="0" fontId="2" fillId="0" borderId="0" xfId="0" applyFont="1" applyAlignment="1"/>
    <xf numFmtId="0" fontId="0" fillId="0" borderId="0" xfId="0" applyFont="1" applyAlignment="1"/>
    <xf numFmtId="0" fontId="0" fillId="0" borderId="2" xfId="0" applyFont="1" applyBorder="1" applyAlignment="1"/>
    <xf numFmtId="0" fontId="1" fillId="0" borderId="2" xfId="0" applyFont="1" applyFill="1" applyBorder="1" applyAlignment="1">
      <alignment horizontal="center" wrapText="1"/>
    </xf>
    <xf numFmtId="0" fontId="0" fillId="0" borderId="2" xfId="0" applyFont="1" applyFill="1" applyBorder="1" applyAlignment="1"/>
    <xf numFmtId="0" fontId="2" fillId="0" borderId="2" xfId="0" applyFont="1" applyFill="1" applyBorder="1"/>
    <xf numFmtId="0" fontId="0" fillId="0" borderId="2" xfId="0" applyFont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49" fontId="2" fillId="7" borderId="1" xfId="0" applyNumberFormat="1" applyFont="1" applyFill="1" applyBorder="1" applyAlignment="1">
      <alignment vertical="center"/>
    </xf>
    <xf numFmtId="4" fontId="2" fillId="7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wrapText="1"/>
    </xf>
    <xf numFmtId="49" fontId="10" fillId="4" borderId="8" xfId="0" applyNumberFormat="1" applyFont="1" applyFill="1" applyBorder="1" applyAlignment="1">
      <alignment horizontal="left"/>
    </xf>
    <xf numFmtId="4" fontId="3" fillId="4" borderId="9" xfId="0" applyNumberFormat="1" applyFont="1" applyFill="1" applyBorder="1"/>
    <xf numFmtId="0" fontId="7" fillId="6" borderId="10" xfId="0" applyFont="1" applyFill="1" applyBorder="1"/>
    <xf numFmtId="0" fontId="8" fillId="6" borderId="2" xfId="0" applyFont="1" applyFill="1" applyBorder="1" applyAlignment="1">
      <alignment horizontal="center" wrapText="1"/>
    </xf>
    <xf numFmtId="49" fontId="8" fillId="6" borderId="2" xfId="0" applyNumberFormat="1" applyFont="1" applyFill="1" applyBorder="1" applyAlignment="1">
      <alignment horizontal="center" wrapText="1"/>
    </xf>
    <xf numFmtId="0" fontId="8" fillId="6" borderId="11" xfId="0" applyFont="1" applyFill="1" applyBorder="1" applyAlignment="1">
      <alignment horizontal="center" wrapText="1"/>
    </xf>
    <xf numFmtId="0" fontId="3" fillId="5" borderId="12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49" fontId="6" fillId="5" borderId="13" xfId="0" applyNumberFormat="1" applyFont="1" applyFill="1" applyBorder="1" applyAlignment="1">
      <alignment horizontal="center" vertical="center" textRotation="90"/>
    </xf>
    <xf numFmtId="49" fontId="6" fillId="5" borderId="13" xfId="0" applyNumberFormat="1" applyFont="1" applyFill="1" applyBorder="1" applyAlignment="1">
      <alignment horizontal="center" vertical="center" textRotation="90" wrapText="1"/>
    </xf>
    <xf numFmtId="0" fontId="4" fillId="5" borderId="14" xfId="0" applyFont="1" applyFill="1" applyBorder="1" applyAlignment="1">
      <alignment horizontal="center" vertical="center" wrapText="1"/>
    </xf>
    <xf numFmtId="49" fontId="10" fillId="4" borderId="9" xfId="0" applyNumberFormat="1" applyFont="1" applyFill="1" applyBorder="1" applyAlignment="1">
      <alignment horizontal="left"/>
    </xf>
    <xf numFmtId="0" fontId="2" fillId="0" borderId="9" xfId="0" applyFont="1" applyBorder="1"/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0" fillId="0" borderId="2" xfId="0" applyFont="1" applyFill="1" applyBorder="1" applyAlignment="1"/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10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552450</xdr:colOff>
      <xdr:row>0</xdr:row>
      <xdr:rowOff>238125</xdr:rowOff>
    </xdr:from>
    <xdr:ext cx="2676525" cy="6572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29700" y="238125"/>
          <a:ext cx="2676525" cy="6572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2171700</xdr:colOff>
      <xdr:row>0</xdr:row>
      <xdr:rowOff>57150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29125" y="571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12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5" customWidth="1"/>
    <col min="2" max="2" width="18.85546875" customWidth="1"/>
    <col min="3" max="3" width="64.42578125" customWidth="1"/>
    <col min="4" max="4" width="16.5703125" customWidth="1"/>
    <col min="5" max="5" width="12.28515625" customWidth="1"/>
    <col min="6" max="6" width="12.8554687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2" ht="24" customHeight="1">
      <c r="A1" s="7" t="s">
        <v>12</v>
      </c>
      <c r="B1" s="4"/>
      <c r="C1" s="4"/>
      <c r="D1" s="33"/>
      <c r="E1" s="34"/>
      <c r="F1" s="34"/>
      <c r="G1" s="34"/>
      <c r="H1" s="34"/>
      <c r="I1" s="34"/>
      <c r="J1" s="34"/>
      <c r="K1" s="5"/>
    </row>
    <row r="2" spans="1:12" ht="24" customHeight="1">
      <c r="A2" s="7" t="s">
        <v>13</v>
      </c>
      <c r="B2" s="4"/>
      <c r="C2" s="4"/>
      <c r="D2" s="34"/>
      <c r="E2" s="35"/>
      <c r="F2" s="35"/>
      <c r="G2" s="35"/>
      <c r="H2" s="35"/>
      <c r="I2" s="35"/>
      <c r="J2" s="34"/>
      <c r="K2" s="5"/>
    </row>
    <row r="3" spans="1:12" s="2" customFormat="1" ht="24" customHeight="1">
      <c r="A3" s="7" t="s">
        <v>14</v>
      </c>
      <c r="B3" s="4"/>
      <c r="C3" s="4"/>
      <c r="D3" s="6"/>
      <c r="E3" s="5"/>
      <c r="F3" s="5"/>
      <c r="G3" s="5"/>
      <c r="H3" s="5"/>
      <c r="I3" s="5"/>
      <c r="J3" s="6"/>
      <c r="K3" s="5"/>
    </row>
    <row r="4" spans="1:12" s="2" customFormat="1" ht="36" customHeight="1" thickBot="1">
      <c r="A4" s="4"/>
      <c r="B4" s="4"/>
      <c r="C4" s="4"/>
      <c r="D4" s="6"/>
      <c r="E4" s="5"/>
      <c r="F4" s="5"/>
      <c r="G4" s="5"/>
      <c r="H4" s="5"/>
      <c r="I4" s="5"/>
      <c r="J4" s="6"/>
      <c r="K4" s="5"/>
    </row>
    <row r="5" spans="1:12" s="2" customFormat="1" ht="49.5" customHeight="1" thickBot="1">
      <c r="A5" s="36" t="s">
        <v>11</v>
      </c>
      <c r="B5" s="37"/>
      <c r="C5" s="37"/>
      <c r="D5" s="37"/>
      <c r="E5" s="37"/>
      <c r="F5" s="37"/>
      <c r="G5" s="37"/>
      <c r="H5" s="37"/>
      <c r="I5" s="37"/>
      <c r="J5" s="38"/>
      <c r="K5" s="3"/>
    </row>
    <row r="6" spans="1:12" ht="24" customHeight="1" thickBot="1">
      <c r="A6" s="15"/>
      <c r="B6" s="15"/>
      <c r="C6" s="15"/>
      <c r="D6" s="16" t="s">
        <v>0</v>
      </c>
      <c r="E6" s="17">
        <f ca="1">SUBTOTAL(9,E9:E12)</f>
        <v>60320</v>
      </c>
      <c r="F6" s="17">
        <f ca="1">SUBTOTAL(9,F9:F12)</f>
        <v>7119.7999999999993</v>
      </c>
      <c r="G6" s="18"/>
      <c r="H6" s="31" t="s">
        <v>1</v>
      </c>
      <c r="I6" s="32"/>
      <c r="J6" s="19">
        <f ca="1">SUBTOTAL(9,J9:J12)</f>
        <v>67439.8</v>
      </c>
    </row>
    <row r="7" spans="1:12" ht="56.25" customHeight="1" thickBot="1">
      <c r="A7" s="24" t="s">
        <v>2</v>
      </c>
      <c r="B7" s="25" t="s">
        <v>3</v>
      </c>
      <c r="C7" s="26" t="str">
        <f ca="1">"UNIDADES EXECUTORAS = " &amp; COUNTA(C9:C12)</f>
        <v>UNIDADES EXECUTORAS = 4</v>
      </c>
      <c r="D7" s="26" t="s">
        <v>4</v>
      </c>
      <c r="E7" s="27" t="s">
        <v>9</v>
      </c>
      <c r="F7" s="27" t="s">
        <v>10</v>
      </c>
      <c r="G7" s="28" t="s">
        <v>5</v>
      </c>
      <c r="H7" s="28" t="s">
        <v>6</v>
      </c>
      <c r="I7" s="29" t="s">
        <v>7</v>
      </c>
      <c r="J7" s="30" t="s">
        <v>8</v>
      </c>
    </row>
    <row r="8" spans="1:12" ht="14.25" customHeight="1">
      <c r="A8" s="20" t="s">
        <v>2</v>
      </c>
      <c r="B8" s="21" t="s">
        <v>3</v>
      </c>
      <c r="C8" s="21" t="s">
        <v>15</v>
      </c>
      <c r="D8" s="21" t="s">
        <v>4</v>
      </c>
      <c r="E8" s="21" t="s">
        <v>16</v>
      </c>
      <c r="F8" s="21" t="s">
        <v>17</v>
      </c>
      <c r="G8" s="22" t="s">
        <v>5</v>
      </c>
      <c r="H8" s="22" t="s">
        <v>6</v>
      </c>
      <c r="I8" s="22" t="s">
        <v>18</v>
      </c>
      <c r="J8" s="23" t="s">
        <v>8</v>
      </c>
      <c r="K8" s="1"/>
      <c r="L8" s="1"/>
    </row>
    <row r="9" spans="1:12" s="11" customFormat="1" ht="24.95" customHeight="1">
      <c r="A9" s="8" t="str">
        <f ca="1">IFERROR(__xludf.DUMMYFUNCTION("""COMPUTED_VALUE"""),"Araguaina")</f>
        <v>Araguaina</v>
      </c>
      <c r="B9" s="8" t="str">
        <f ca="1">IFERROR(__xludf.DUMMYFUNCTION("""COMPUTED_VALUE"""),"Araguaina")</f>
        <v>Araguaina</v>
      </c>
      <c r="C9" s="8" t="str">
        <f ca="1">IFERROR(__xludf.DUMMYFUNCTION("""COMPUTED_VALUE"""),"ASSOC. A. COL. EST. BENJAMIM JOSÉ DE ALMEIDA")</f>
        <v>ASSOC. A. COL. EST. BENJAMIM JOSÉ DE ALMEIDA</v>
      </c>
      <c r="D9" s="9" t="str">
        <f ca="1">IFERROR(__xludf.DUMMYFUNCTION("""COMPUTED_VALUE"""),"01136023000190")</f>
        <v>01136023000190</v>
      </c>
      <c r="E9" s="10">
        <f ca="1">IFERROR(__xludf.DUMMYFUNCTION("""COMPUTED_VALUE"""),11856)</f>
        <v>11856</v>
      </c>
      <c r="F9" s="10">
        <f ca="1">IFERROR(__xludf.DUMMYFUNCTION("""COMPUTED_VALUE"""),1468)</f>
        <v>1468</v>
      </c>
      <c r="G9" s="9" t="str">
        <f ca="1">IFERROR(__xludf.DUMMYFUNCTION("""COMPUTED_VALUE"""),"001")</f>
        <v>001</v>
      </c>
      <c r="H9" s="9" t="str">
        <f ca="1">IFERROR(__xludf.DUMMYFUNCTION("""COMPUTED_VALUE"""),"0638")</f>
        <v>0638</v>
      </c>
      <c r="I9" s="9" t="str">
        <f ca="1">IFERROR(__xludf.DUMMYFUNCTION("""COMPUTED_VALUE"""),"55149X")</f>
        <v>55149X</v>
      </c>
      <c r="J9" s="10">
        <f t="shared" ref="J9:J12" ca="1" si="0">SUM(E9,F9)</f>
        <v>13324</v>
      </c>
    </row>
    <row r="10" spans="1:12" s="11" customFormat="1" ht="24.95" customHeight="1">
      <c r="A10" s="12" t="str">
        <f ca="1">IFERROR(__xludf.DUMMYFUNCTION("""COMPUTED_VALUE"""),"Araguaina")</f>
        <v>Araguaina</v>
      </c>
      <c r="B10" s="12" t="str">
        <f ca="1">IFERROR(__xludf.DUMMYFUNCTION("""COMPUTED_VALUE"""),"Araguaina")</f>
        <v>Araguaina</v>
      </c>
      <c r="C10" s="12" t="str">
        <f ca="1">IFERROR(__xludf.DUMMYFUNCTION("""COMPUTED_VALUE"""),"ASSOC. DE PAIS, ALUNOS E MESTRES COL. EST. POLIVALENTE CASTELO BRANCO")</f>
        <v>ASSOC. DE PAIS, ALUNOS E MESTRES COL. EST. POLIVALENTE CASTELO BRANCO</v>
      </c>
      <c r="D10" s="13" t="str">
        <f ca="1">IFERROR(__xludf.DUMMYFUNCTION("""COMPUTED_VALUE"""),"00918900000112")</f>
        <v>00918900000112</v>
      </c>
      <c r="E10" s="14">
        <f ca="1">IFERROR(__xludf.DUMMYFUNCTION("""COMPUTED_VALUE"""),15652)</f>
        <v>15652</v>
      </c>
      <c r="F10" s="14">
        <f ca="1">IFERROR(__xludf.DUMMYFUNCTION("""COMPUTED_VALUE"""),1835)</f>
        <v>1835</v>
      </c>
      <c r="G10" s="13" t="str">
        <f ca="1">IFERROR(__xludf.DUMMYFUNCTION("""COMPUTED_VALUE"""),"001")</f>
        <v>001</v>
      </c>
      <c r="H10" s="13" t="str">
        <f ca="1">IFERROR(__xludf.DUMMYFUNCTION("""COMPUTED_VALUE"""),"0638")</f>
        <v>0638</v>
      </c>
      <c r="I10" s="13" t="str">
        <f ca="1">IFERROR(__xludf.DUMMYFUNCTION("""COMPUTED_VALUE"""),"12599")</f>
        <v>12599</v>
      </c>
      <c r="J10" s="14">
        <f t="shared" ca="1" si="0"/>
        <v>17487</v>
      </c>
    </row>
    <row r="11" spans="1:12" s="11" customFormat="1" ht="24.95" customHeight="1">
      <c r="A11" s="8" t="str">
        <f ca="1">IFERROR(__xludf.DUMMYFUNCTION("""COMPUTED_VALUE"""),"Araguaina")</f>
        <v>Araguaina</v>
      </c>
      <c r="B11" s="8" t="str">
        <f ca="1">IFERROR(__xludf.DUMMYFUNCTION("""COMPUTED_VALUE"""),"Araguaina")</f>
        <v>Araguaina</v>
      </c>
      <c r="C11" s="8" t="str">
        <f ca="1">IFERROR(__xludf.DUMMYFUNCTION("""COMPUTED_VALUE"""),"ASSOC. APOIO COL. EST. CEM PAULO FREIRE")</f>
        <v>ASSOC. APOIO COL. EST. CEM PAULO FREIRE</v>
      </c>
      <c r="D11" s="9" t="str">
        <f ca="1">IFERROR(__xludf.DUMMYFUNCTION("""COMPUTED_VALUE"""),"01738420000132")</f>
        <v>01738420000132</v>
      </c>
      <c r="E11" s="10">
        <f ca="1">IFERROR(__xludf.DUMMYFUNCTION("""COMPUTED_VALUE"""),18304)</f>
        <v>18304</v>
      </c>
      <c r="F11" s="10">
        <f ca="1">IFERROR(__xludf.DUMMYFUNCTION("""COMPUTED_VALUE"""),2055.2)</f>
        <v>2055.1999999999998</v>
      </c>
      <c r="G11" s="9" t="str">
        <f ca="1">IFERROR(__xludf.DUMMYFUNCTION("""COMPUTED_VALUE"""),"001")</f>
        <v>001</v>
      </c>
      <c r="H11" s="9" t="str">
        <f ca="1">IFERROR(__xludf.DUMMYFUNCTION("""COMPUTED_VALUE"""),"0638")</f>
        <v>0638</v>
      </c>
      <c r="I11" s="9" t="str">
        <f ca="1">IFERROR(__xludf.DUMMYFUNCTION("""COMPUTED_VALUE"""),"551589")</f>
        <v>551589</v>
      </c>
      <c r="J11" s="10">
        <f t="shared" ca="1" si="0"/>
        <v>20359.2</v>
      </c>
    </row>
    <row r="12" spans="1:12" s="11" customFormat="1" ht="24.95" customHeight="1">
      <c r="A12" s="12" t="str">
        <f ca="1">IFERROR(__xludf.DUMMYFUNCTION("""COMPUTED_VALUE"""),"Araguaina")</f>
        <v>Araguaina</v>
      </c>
      <c r="B12" s="12" t="str">
        <f ca="1">IFERROR(__xludf.DUMMYFUNCTION("""COMPUTED_VALUE"""),"Araguaina")</f>
        <v>Araguaina</v>
      </c>
      <c r="C12" s="12" t="str">
        <f ca="1">IFERROR(__xludf.DUMMYFUNCTION("""COMPUTED_VALUE"""),"A.A. COLEGIO ESTADUAL RUI BARBOSA")</f>
        <v>A.A. COLEGIO ESTADUAL RUI BARBOSA</v>
      </c>
      <c r="D12" s="13" t="str">
        <f ca="1">IFERROR(__xludf.DUMMYFUNCTION("""COMPUTED_VALUE"""),"01071440000100")</f>
        <v>01071440000100</v>
      </c>
      <c r="E12" s="14">
        <f ca="1">IFERROR(__xludf.DUMMYFUNCTION("""COMPUTED_VALUE"""),14508)</f>
        <v>14508</v>
      </c>
      <c r="F12" s="14">
        <f ca="1">IFERROR(__xludf.DUMMYFUNCTION("""COMPUTED_VALUE"""),1761.6)</f>
        <v>1761.6</v>
      </c>
      <c r="G12" s="13" t="str">
        <f ca="1">IFERROR(__xludf.DUMMYFUNCTION("""COMPUTED_VALUE"""),"001")</f>
        <v>001</v>
      </c>
      <c r="H12" s="13" t="str">
        <f ca="1">IFERROR(__xludf.DUMMYFUNCTION("""COMPUTED_VALUE"""),"0638")</f>
        <v>0638</v>
      </c>
      <c r="I12" s="13" t="str">
        <f ca="1">IFERROR(__xludf.DUMMYFUNCTION("""COMPUTED_VALUE"""),"0463787")</f>
        <v>0463787</v>
      </c>
      <c r="J12" s="14">
        <f t="shared" ca="1" si="0"/>
        <v>16269.6</v>
      </c>
    </row>
  </sheetData>
  <autoFilter ref="A8:J12"/>
  <customSheetViews>
    <customSheetView guid="{F41ECAF4-8E52-4E15-8A8C-3D6EDBC308BB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H6:I6"/>
    <mergeCell ref="D1:J2"/>
    <mergeCell ref="A5:J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REP_EST_PJA_PUB_SITE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2019-07-04T14:16:06Z</dcterms:modified>
</cp:coreProperties>
</file>