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105" windowWidth="19440" windowHeight="12600"/>
  </bookViews>
  <sheets>
    <sheet name="CRONOGRAMA" sheetId="3" r:id="rId1"/>
    <sheet name="ANDRÉ" sheetId="5" state="hidden" r:id="rId2"/>
  </sheets>
  <calcPr calcId="145621"/>
</workbook>
</file>

<file path=xl/calcChain.xml><?xml version="1.0" encoding="utf-8"?>
<calcChain xmlns="http://schemas.openxmlformats.org/spreadsheetml/2006/main">
  <c r="P27" i="3"/>
  <c r="N27"/>
  <c r="L27"/>
  <c r="J27"/>
  <c r="H27"/>
  <c r="P26"/>
  <c r="N26"/>
  <c r="L26"/>
  <c r="J26"/>
  <c r="H26"/>
  <c r="Q22" l="1"/>
  <c r="D22"/>
  <c r="P22" s="1"/>
  <c r="D17"/>
  <c r="J17" s="1"/>
  <c r="L22" l="1"/>
  <c r="N22"/>
  <c r="L17"/>
  <c r="Q15"/>
  <c r="Q16"/>
  <c r="Q18"/>
  <c r="Q19"/>
  <c r="Q20"/>
  <c r="Q21"/>
  <c r="Q23"/>
  <c r="D18" l="1"/>
  <c r="H18" s="1"/>
  <c r="K24" i="5" l="1"/>
  <c r="D16" i="3" l="1"/>
  <c r="J16" l="1"/>
  <c r="H16"/>
  <c r="D23"/>
  <c r="P23" s="1"/>
  <c r="D21"/>
  <c r="L21" l="1"/>
  <c r="J21"/>
  <c r="N21"/>
  <c r="D19"/>
  <c r="D20"/>
  <c r="N20" l="1"/>
  <c r="P20"/>
  <c r="J20"/>
  <c r="L20"/>
  <c r="H20"/>
  <c r="J19"/>
  <c r="J24" s="1"/>
  <c r="L19"/>
  <c r="L24" s="1"/>
  <c r="H19"/>
  <c r="H24" s="1"/>
  <c r="N19"/>
  <c r="N24" s="1"/>
  <c r="C24"/>
  <c r="J25" l="1"/>
  <c r="L25" s="1"/>
  <c r="N25" s="1"/>
  <c r="H25"/>
  <c r="D15"/>
  <c r="P15" l="1"/>
  <c r="P24" s="1"/>
  <c r="P25" s="1"/>
  <c r="D24"/>
</calcChain>
</file>

<file path=xl/sharedStrings.xml><?xml version="1.0" encoding="utf-8"?>
<sst xmlns="http://schemas.openxmlformats.org/spreadsheetml/2006/main" count="60" uniqueCount="52">
  <si>
    <t>ITEM</t>
  </si>
  <si>
    <t>01.00.000</t>
  </si>
  <si>
    <t>06.00.000</t>
  </si>
  <si>
    <t>INSTALAÇÕES ELÉTRICAS</t>
  </si>
  <si>
    <t>07.00.000</t>
  </si>
  <si>
    <t>REVESTIMENTOS</t>
  </si>
  <si>
    <t>08.00.000</t>
  </si>
  <si>
    <t>SERVIÇOS COMPLEMENTARES</t>
  </si>
  <si>
    <t>05.00.000</t>
  </si>
  <si>
    <t>INSTALAÇÕES HIDROSSANITÁRIAS</t>
  </si>
  <si>
    <t>VEDAÇÃO</t>
  </si>
  <si>
    <t>04.00.000</t>
  </si>
  <si>
    <t>Valor</t>
  </si>
  <si>
    <t>Valor c/ BDI</t>
  </si>
  <si>
    <t>COBERTURA</t>
  </si>
  <si>
    <t>Sanitário da espera: o projeto especifica revestimento cerâmico. O Memorial especifica pintura.</t>
  </si>
  <si>
    <t>VESTIÁRIOS: No memorial consta barras de apoio nos vasos sanitários. No projeto não consta.</t>
  </si>
  <si>
    <t>Criar J3 na espera (incluir no quadro de esquadrias)</t>
  </si>
  <si>
    <t xml:space="preserve"> P4 - Corte diverge das dimensões do Quadro de esquadrias</t>
  </si>
  <si>
    <t>Altura da divisória dos Boxes de banheiro e confirmar se é P3. (Precisa de laminado melaminicp e bate-maca?)</t>
  </si>
  <si>
    <t>Área de Implantação da circulação principal diverge da área da planta</t>
  </si>
  <si>
    <t>No projeto: Corrigir áreas do Vestiário 1</t>
  </si>
  <si>
    <t>No projeto: Corrigir áreas dos Sanitários dos Quartos PPP 2 e 3</t>
  </si>
  <si>
    <t>No Memorial : Corrigir nome da Sala de Serviços (tirar e colocar pia de despejo nos lugares certos).</t>
  </si>
  <si>
    <t>No Memorial : Tirar rodapé de granitina dos ambientes com revestimento cerâmico</t>
  </si>
  <si>
    <t>Pintar paredes existentes do hospital no jardim?</t>
  </si>
  <si>
    <t>Emassar paredes externas?</t>
  </si>
  <si>
    <t>MÊS 01</t>
  </si>
  <si>
    <t>%</t>
  </si>
  <si>
    <t>VALOR</t>
  </si>
  <si>
    <t>MÊS 02</t>
  </si>
  <si>
    <t>MÊS 03</t>
  </si>
  <si>
    <t>MÊS 04</t>
  </si>
  <si>
    <t>ETAPA</t>
  </si>
  <si>
    <t>Subtotal mensal</t>
  </si>
  <si>
    <t>Subtotal acumulado</t>
  </si>
  <si>
    <t>% Acumulado</t>
  </si>
  <si>
    <t>CRONOGRAMA FÍSICO-FINANCEIRO</t>
  </si>
  <si>
    <t>Célio Roberto Delbello</t>
  </si>
  <si>
    <t>Engº Civil - CREA-0601848996/D-SP</t>
  </si>
  <si>
    <t>MÊS 05</t>
  </si>
  <si>
    <t>ESQUADRIAS DE MADEIRA</t>
  </si>
  <si>
    <t>ESQUADRIAS DE ALUMÍNIO</t>
  </si>
  <si>
    <t>PINTURA</t>
  </si>
  <si>
    <t>Palmas-TO, 21 de setembro de 2018.</t>
  </si>
  <si>
    <t xml:space="preserve">Obra:  AMPLIAÇÃO DO CENTRO DE PARTO NORMAL (CPN) NO HOSPITAL REGIONAL DE PARAÍSO </t>
  </si>
  <si>
    <t>Local: PARAÍSO DO TOCANTINS-TO</t>
  </si>
  <si>
    <t xml:space="preserve">BDI: 28,82%                                                            Referência: SINAPI/DESONERADO/JULHO/2018                        ENCARGOS SOCIAIS DESONERADOS: 89,26%(HORA) </t>
  </si>
  <si>
    <t>03.00.000</t>
  </si>
  <si>
    <t>02.00.001</t>
  </si>
  <si>
    <t>02.00.002</t>
  </si>
  <si>
    <t>Área: 152,72m²</t>
  </si>
</sst>
</file>

<file path=xl/styles.xml><?xml version="1.0" encoding="utf-8"?>
<styleSheet xmlns="http://schemas.openxmlformats.org/spreadsheetml/2006/main">
  <numFmts count="1">
    <numFmt numFmtId="44" formatCode="_-&quot;R$&quot;\ * #,##0.00_-;\-&quot;R$&quot;\ * #,##0.00_-;_-&quot;R$&quot;\ * &quot;-&quot;??_-;_-@_-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6">
    <xf numFmtId="0" fontId="0" fillId="0" borderId="0" xfId="0"/>
    <xf numFmtId="44" fontId="0" fillId="0" borderId="4" xfId="1" applyFont="1" applyBorder="1"/>
    <xf numFmtId="44" fontId="0" fillId="0" borderId="4" xfId="0" applyNumberFormat="1" applyBorder="1"/>
    <xf numFmtId="0" fontId="0" fillId="0" borderId="0" xfId="0" applyAlignment="1">
      <alignment wrapText="1"/>
    </xf>
    <xf numFmtId="0" fontId="2" fillId="2" borderId="4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left" vertical="center"/>
    </xf>
    <xf numFmtId="0" fontId="2" fillId="3" borderId="6" xfId="0" applyFont="1" applyFill="1" applyBorder="1" applyAlignment="1">
      <alignment horizontal="center" vertical="center"/>
    </xf>
    <xf numFmtId="44" fontId="0" fillId="0" borderId="4" xfId="1" applyFont="1" applyBorder="1" applyAlignment="1">
      <alignment horizontal="center" vertical="center"/>
    </xf>
    <xf numFmtId="10" fontId="0" fillId="0" borderId="4" xfId="2" applyNumberFormat="1" applyFont="1" applyBorder="1" applyAlignment="1">
      <alignment horizontal="center" vertical="center"/>
    </xf>
    <xf numFmtId="10" fontId="2" fillId="0" borderId="4" xfId="2" applyNumberFormat="1" applyFont="1" applyBorder="1" applyAlignment="1">
      <alignment horizontal="center" vertical="center"/>
    </xf>
    <xf numFmtId="44" fontId="2" fillId="0" borderId="4" xfId="0" applyNumberFormat="1" applyFont="1" applyBorder="1" applyAlignment="1">
      <alignment horizontal="center"/>
    </xf>
    <xf numFmtId="10" fontId="2" fillId="0" borderId="4" xfId="0" applyNumberFormat="1" applyFont="1" applyBorder="1" applyAlignment="1">
      <alignment horizontal="center"/>
    </xf>
    <xf numFmtId="14" fontId="0" fillId="0" borderId="0" xfId="0" applyNumberFormat="1"/>
    <xf numFmtId="44" fontId="0" fillId="0" borderId="0" xfId="0" applyNumberFormat="1"/>
    <xf numFmtId="0" fontId="2" fillId="2" borderId="8" xfId="0" applyFont="1" applyFill="1" applyBorder="1" applyAlignment="1">
      <alignment horizontal="left" vertical="center"/>
    </xf>
    <xf numFmtId="10" fontId="0" fillId="0" borderId="4" xfId="0" applyNumberFormat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44" fontId="3" fillId="0" borderId="4" xfId="0" applyNumberFormat="1" applyFont="1" applyBorder="1" applyAlignment="1">
      <alignment horizontal="center"/>
    </xf>
    <xf numFmtId="10" fontId="3" fillId="0" borderId="4" xfId="0" applyNumberFormat="1" applyFont="1" applyBorder="1" applyAlignment="1">
      <alignment horizontal="center"/>
    </xf>
    <xf numFmtId="3" fontId="3" fillId="2" borderId="4" xfId="0" applyNumberFormat="1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44" fontId="2" fillId="0" borderId="4" xfId="0" applyNumberFormat="1" applyFont="1" applyBorder="1" applyAlignment="1">
      <alignment horizontal="center" vertical="center"/>
    </xf>
    <xf numFmtId="10" fontId="0" fillId="0" borderId="4" xfId="0" applyNumberFormat="1" applyBorder="1"/>
    <xf numFmtId="0" fontId="3" fillId="0" borderId="0" xfId="0" applyFont="1" applyBorder="1" applyAlignment="1">
      <alignment horizontal="center" vertical="center"/>
    </xf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2" fillId="0" borderId="5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5" fillId="3" borderId="4" xfId="0" applyFont="1" applyFill="1" applyBorder="1" applyAlignment="1">
      <alignment horizontal="center" wrapText="1"/>
    </xf>
    <xf numFmtId="10" fontId="2" fillId="0" borderId="6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44" fontId="2" fillId="0" borderId="4" xfId="0" applyNumberFormat="1" applyFont="1" applyBorder="1" applyAlignment="1">
      <alignment horizontal="center" vertical="center"/>
    </xf>
  </cellXfs>
  <cellStyles count="3">
    <cellStyle name="Moeda" xfId="1" builtinId="4"/>
    <cellStyle name="Normal" xfId="0" builtinId="0"/>
    <cellStyle name="Porcentagem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657225</xdr:colOff>
      <xdr:row>0</xdr:row>
      <xdr:rowOff>19050</xdr:rowOff>
    </xdr:from>
    <xdr:to>
      <xdr:col>8</xdr:col>
      <xdr:colOff>231404</xdr:colOff>
      <xdr:row>3</xdr:row>
      <xdr:rowOff>81915</xdr:rowOff>
    </xdr:to>
    <xdr:pic>
      <xdr:nvPicPr>
        <xdr:cNvPr id="3" name="Imagem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771900" y="400050"/>
          <a:ext cx="4879604" cy="63436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V31"/>
  <sheetViews>
    <sheetView tabSelected="1" view="pageBreakPreview" topLeftCell="C10" zoomScaleNormal="100" zoomScaleSheetLayoutView="100" workbookViewId="0">
      <selection activeCell="R34" sqref="R34"/>
    </sheetView>
  </sheetViews>
  <sheetFormatPr defaultRowHeight="15"/>
  <cols>
    <col min="1" max="1" width="12.28515625" customWidth="1"/>
    <col min="2" max="2" width="34.42578125" customWidth="1"/>
    <col min="3" max="4" width="14.28515625" bestFit="1" customWidth="1"/>
    <col min="5" max="6" width="14.28515625" customWidth="1"/>
    <col min="8" max="8" width="13.28515625" bestFit="1" customWidth="1"/>
    <col min="9" max="9" width="9.42578125" customWidth="1"/>
    <col min="10" max="10" width="14.28515625" bestFit="1" customWidth="1"/>
    <col min="12" max="12" width="14.28515625" bestFit="1" customWidth="1"/>
    <col min="14" max="14" width="14.28515625" bestFit="1" customWidth="1"/>
    <col min="15" max="15" width="10" customWidth="1"/>
    <col min="16" max="16" width="14.85546875" customWidth="1"/>
    <col min="22" max="22" width="10.7109375" bestFit="1" customWidth="1"/>
  </cols>
  <sheetData>
    <row r="4" spans="1:22" ht="15.75" thickBot="1"/>
    <row r="5" spans="1:22">
      <c r="A5" s="26" t="s">
        <v>44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8"/>
    </row>
    <row r="6" spans="1:22">
      <c r="A6" s="29" t="s">
        <v>45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1"/>
    </row>
    <row r="7" spans="1:22">
      <c r="A7" s="29" t="s">
        <v>46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1"/>
    </row>
    <row r="8" spans="1:22">
      <c r="A8" s="29" t="s">
        <v>47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1"/>
    </row>
    <row r="9" spans="1:22" ht="15.75" thickBot="1">
      <c r="A9" s="32" t="s">
        <v>51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4"/>
    </row>
    <row r="10" spans="1:22" ht="15.75" thickBot="1"/>
    <row r="11" spans="1:22" ht="19.5" thickBot="1">
      <c r="A11" s="40" t="s">
        <v>37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2"/>
    </row>
    <row r="13" spans="1:22">
      <c r="A13" s="43" t="s">
        <v>0</v>
      </c>
      <c r="B13" s="43" t="s">
        <v>33</v>
      </c>
      <c r="C13" s="43" t="s">
        <v>12</v>
      </c>
      <c r="D13" s="43" t="s">
        <v>13</v>
      </c>
      <c r="E13" s="21"/>
      <c r="F13" s="21"/>
      <c r="G13" s="43" t="s">
        <v>27</v>
      </c>
      <c r="H13" s="43"/>
      <c r="I13" s="43" t="s">
        <v>30</v>
      </c>
      <c r="J13" s="43"/>
      <c r="K13" s="43" t="s">
        <v>31</v>
      </c>
      <c r="L13" s="43"/>
      <c r="M13" s="43" t="s">
        <v>32</v>
      </c>
      <c r="N13" s="43"/>
      <c r="O13" s="43" t="s">
        <v>40</v>
      </c>
      <c r="P13" s="43"/>
      <c r="Q13" s="37" t="s">
        <v>36</v>
      </c>
    </row>
    <row r="14" spans="1:22">
      <c r="A14" s="44"/>
      <c r="B14" s="44"/>
      <c r="C14" s="44"/>
      <c r="D14" s="44"/>
      <c r="E14" s="22"/>
      <c r="F14" s="22"/>
      <c r="G14" s="7" t="s">
        <v>28</v>
      </c>
      <c r="H14" s="7" t="s">
        <v>29</v>
      </c>
      <c r="I14" s="7" t="s">
        <v>28</v>
      </c>
      <c r="J14" s="7" t="s">
        <v>29</v>
      </c>
      <c r="K14" s="7" t="s">
        <v>28</v>
      </c>
      <c r="L14" s="7" t="s">
        <v>29</v>
      </c>
      <c r="M14" s="7" t="s">
        <v>28</v>
      </c>
      <c r="N14" s="7" t="s">
        <v>29</v>
      </c>
      <c r="O14" s="17" t="s">
        <v>28</v>
      </c>
      <c r="P14" s="17" t="s">
        <v>29</v>
      </c>
      <c r="Q14" s="37"/>
      <c r="V14" s="13"/>
    </row>
    <row r="15" spans="1:22">
      <c r="A15" s="5" t="s">
        <v>1</v>
      </c>
      <c r="B15" s="4" t="s">
        <v>10</v>
      </c>
      <c r="C15" s="1">
        <v>1366.47</v>
      </c>
      <c r="D15" s="1">
        <f>ROUND(C15*1.2882,2)</f>
        <v>1760.29</v>
      </c>
      <c r="E15" s="1"/>
      <c r="F15" s="1"/>
      <c r="G15" s="9"/>
      <c r="H15" s="8"/>
      <c r="I15" s="9"/>
      <c r="J15" s="8"/>
      <c r="K15" s="9"/>
      <c r="L15" s="8"/>
      <c r="M15" s="9"/>
      <c r="N15" s="8"/>
      <c r="O15" s="9">
        <v>1</v>
      </c>
      <c r="P15" s="8">
        <f>O15*D15</f>
        <v>1760.29</v>
      </c>
      <c r="Q15" s="16">
        <f t="shared" ref="Q15:Q23" si="0">G15+I15+K15+M15+O15</f>
        <v>1</v>
      </c>
    </row>
    <row r="16" spans="1:22">
      <c r="A16" s="5" t="s">
        <v>49</v>
      </c>
      <c r="B16" s="6" t="s">
        <v>41</v>
      </c>
      <c r="C16" s="2">
        <v>11092.78</v>
      </c>
      <c r="D16" s="1">
        <f t="shared" ref="D16:D22" si="1">ROUND(C16*1.2882,2)</f>
        <v>14289.72</v>
      </c>
      <c r="E16" s="1"/>
      <c r="F16" s="1"/>
      <c r="G16" s="9">
        <v>0.5</v>
      </c>
      <c r="H16" s="8">
        <f>G16*D16</f>
        <v>7144.86</v>
      </c>
      <c r="I16" s="9">
        <v>0.5</v>
      </c>
      <c r="J16" s="8">
        <f>I16*D16</f>
        <v>7144.86</v>
      </c>
      <c r="K16" s="9"/>
      <c r="L16" s="8"/>
      <c r="M16" s="9"/>
      <c r="N16" s="8"/>
      <c r="O16" s="9"/>
      <c r="P16" s="8"/>
      <c r="Q16" s="16">
        <f t="shared" si="0"/>
        <v>1</v>
      </c>
    </row>
    <row r="17" spans="1:17">
      <c r="A17" s="5" t="s">
        <v>50</v>
      </c>
      <c r="B17" s="6" t="s">
        <v>42</v>
      </c>
      <c r="C17" s="2">
        <v>10641.52</v>
      </c>
      <c r="D17" s="1">
        <f t="shared" si="1"/>
        <v>13708.41</v>
      </c>
      <c r="E17" s="1"/>
      <c r="F17" s="1"/>
      <c r="G17" s="9"/>
      <c r="H17" s="8"/>
      <c r="I17" s="9">
        <v>0.5</v>
      </c>
      <c r="J17" s="8">
        <f>I17*D17</f>
        <v>6854.2049999999999</v>
      </c>
      <c r="K17" s="9">
        <v>0.5</v>
      </c>
      <c r="L17" s="8">
        <f>K17*D17</f>
        <v>6854.2049999999999</v>
      </c>
      <c r="M17" s="9"/>
      <c r="N17" s="8"/>
      <c r="O17" s="9"/>
      <c r="P17" s="8"/>
      <c r="Q17" s="16"/>
    </row>
    <row r="18" spans="1:17">
      <c r="A18" s="5" t="s">
        <v>48</v>
      </c>
      <c r="B18" s="4" t="s">
        <v>14</v>
      </c>
      <c r="C18" s="2">
        <v>1234.33</v>
      </c>
      <c r="D18" s="1">
        <f t="shared" si="1"/>
        <v>1590.06</v>
      </c>
      <c r="E18" s="1"/>
      <c r="F18" s="1"/>
      <c r="G18" s="9">
        <v>1</v>
      </c>
      <c r="H18" s="8">
        <f>G18*D18</f>
        <v>1590.06</v>
      </c>
      <c r="I18" s="9"/>
      <c r="J18" s="8"/>
      <c r="K18" s="9"/>
      <c r="L18" s="8"/>
      <c r="M18" s="9"/>
      <c r="N18" s="8"/>
      <c r="O18" s="9"/>
      <c r="P18" s="8"/>
      <c r="Q18" s="16">
        <f t="shared" si="0"/>
        <v>1</v>
      </c>
    </row>
    <row r="19" spans="1:17">
      <c r="A19" s="5" t="s">
        <v>11</v>
      </c>
      <c r="B19" s="4" t="s">
        <v>9</v>
      </c>
      <c r="C19" s="2">
        <v>24562.27</v>
      </c>
      <c r="D19" s="1">
        <f t="shared" si="1"/>
        <v>31641.119999999999</v>
      </c>
      <c r="E19" s="1"/>
      <c r="F19" s="1"/>
      <c r="G19" s="9">
        <v>0.25</v>
      </c>
      <c r="H19" s="8">
        <f>G19*D19</f>
        <v>7910.28</v>
      </c>
      <c r="I19" s="9">
        <v>0.25</v>
      </c>
      <c r="J19" s="8">
        <f>I19*D19</f>
        <v>7910.28</v>
      </c>
      <c r="K19" s="9">
        <v>0.25</v>
      </c>
      <c r="L19" s="8">
        <f>K19*D19</f>
        <v>7910.28</v>
      </c>
      <c r="M19" s="9">
        <v>0.25</v>
      </c>
      <c r="N19" s="8">
        <f>M19*D19</f>
        <v>7910.28</v>
      </c>
      <c r="O19" s="9"/>
      <c r="P19" s="8"/>
      <c r="Q19" s="16">
        <f t="shared" si="0"/>
        <v>1</v>
      </c>
    </row>
    <row r="20" spans="1:17">
      <c r="A20" s="5" t="s">
        <v>8</v>
      </c>
      <c r="B20" s="4" t="s">
        <v>3</v>
      </c>
      <c r="C20" s="2">
        <v>8326.5499999999993</v>
      </c>
      <c r="D20" s="1">
        <f t="shared" si="1"/>
        <v>10726.26</v>
      </c>
      <c r="E20" s="1"/>
      <c r="F20" s="1"/>
      <c r="G20" s="9">
        <v>0.1</v>
      </c>
      <c r="H20" s="8">
        <f>G20*D20</f>
        <v>1072.626</v>
      </c>
      <c r="I20" s="9">
        <v>0.3</v>
      </c>
      <c r="J20" s="8">
        <f>I20*D20</f>
        <v>3217.8780000000002</v>
      </c>
      <c r="K20" s="9">
        <v>0.3</v>
      </c>
      <c r="L20" s="8">
        <f>K20*D20</f>
        <v>3217.8780000000002</v>
      </c>
      <c r="M20" s="9">
        <v>0.15</v>
      </c>
      <c r="N20" s="8">
        <f>M20*D20</f>
        <v>1608.9390000000001</v>
      </c>
      <c r="O20" s="9">
        <v>0.15</v>
      </c>
      <c r="P20" s="8">
        <f>O20*D20</f>
        <v>1608.9390000000001</v>
      </c>
      <c r="Q20" s="16">
        <f t="shared" si="0"/>
        <v>1</v>
      </c>
    </row>
    <row r="21" spans="1:17">
      <c r="A21" s="5" t="s">
        <v>2</v>
      </c>
      <c r="B21" s="4" t="s">
        <v>5</v>
      </c>
      <c r="C21" s="2">
        <v>16263.47</v>
      </c>
      <c r="D21" s="1">
        <f t="shared" si="1"/>
        <v>20950.599999999999</v>
      </c>
      <c r="E21" s="1"/>
      <c r="F21" s="1"/>
      <c r="G21" s="9"/>
      <c r="H21" s="8"/>
      <c r="I21" s="9">
        <v>0.25</v>
      </c>
      <c r="J21" s="8">
        <f>I21*D21</f>
        <v>5237.6499999999996</v>
      </c>
      <c r="K21" s="9">
        <v>0.25</v>
      </c>
      <c r="L21" s="8">
        <f>K21*D21</f>
        <v>5237.6499999999996</v>
      </c>
      <c r="M21" s="9">
        <v>0.5</v>
      </c>
      <c r="N21" s="8">
        <f>M21*D21</f>
        <v>10475.299999999999</v>
      </c>
      <c r="O21" s="9"/>
      <c r="P21" s="8"/>
      <c r="Q21" s="16">
        <f t="shared" si="0"/>
        <v>1</v>
      </c>
    </row>
    <row r="22" spans="1:17">
      <c r="A22" s="20" t="s">
        <v>4</v>
      </c>
      <c r="B22" s="15" t="s">
        <v>43</v>
      </c>
      <c r="C22" s="2">
        <v>10842.35</v>
      </c>
      <c r="D22" s="1">
        <f t="shared" si="1"/>
        <v>13967.12</v>
      </c>
      <c r="E22" s="1"/>
      <c r="F22" s="1"/>
      <c r="G22" s="9"/>
      <c r="H22" s="8"/>
      <c r="I22" s="9"/>
      <c r="J22" s="8"/>
      <c r="K22" s="9">
        <v>0.25</v>
      </c>
      <c r="L22" s="8">
        <f>K22*D22</f>
        <v>3491.78</v>
      </c>
      <c r="M22" s="9">
        <v>0.25</v>
      </c>
      <c r="N22" s="8">
        <f>M22*D22</f>
        <v>3491.78</v>
      </c>
      <c r="O22" s="9">
        <v>0.5</v>
      </c>
      <c r="P22" s="8">
        <f>O22*D22</f>
        <v>6983.56</v>
      </c>
      <c r="Q22" s="16">
        <f t="shared" si="0"/>
        <v>1</v>
      </c>
    </row>
    <row r="23" spans="1:17">
      <c r="A23" s="5" t="s">
        <v>6</v>
      </c>
      <c r="B23" s="15" t="s">
        <v>7</v>
      </c>
      <c r="C23" s="2">
        <v>1714.78</v>
      </c>
      <c r="D23" s="1">
        <f>ROUND(C23*1.2882,2)</f>
        <v>2208.98</v>
      </c>
      <c r="E23" s="1"/>
      <c r="F23" s="1"/>
      <c r="G23" s="9"/>
      <c r="H23" s="8"/>
      <c r="I23" s="9"/>
      <c r="J23" s="8"/>
      <c r="K23" s="9"/>
      <c r="L23" s="8"/>
      <c r="M23" s="9"/>
      <c r="N23" s="8"/>
      <c r="O23" s="9">
        <v>1</v>
      </c>
      <c r="P23" s="8">
        <f>O23*D23</f>
        <v>2208.98</v>
      </c>
      <c r="Q23" s="16">
        <f t="shared" si="0"/>
        <v>1</v>
      </c>
    </row>
    <row r="24" spans="1:17">
      <c r="A24" s="35" t="s">
        <v>34</v>
      </c>
      <c r="B24" s="36"/>
      <c r="C24" s="45">
        <f>SUM(C15:C23)</f>
        <v>86044.52</v>
      </c>
      <c r="D24" s="45">
        <f>SUM(D15:D23)</f>
        <v>110842.55999999998</v>
      </c>
      <c r="E24" s="23"/>
      <c r="F24" s="23"/>
      <c r="G24" s="10"/>
      <c r="H24" s="11">
        <f>SUM(H15:H23)</f>
        <v>17717.826000000001</v>
      </c>
      <c r="I24" s="10"/>
      <c r="J24" s="11">
        <f>SUM(J15:J23)</f>
        <v>30364.873</v>
      </c>
      <c r="K24" s="10"/>
      <c r="L24" s="11">
        <f>SUM(L15:L23)</f>
        <v>26711.792999999998</v>
      </c>
      <c r="M24" s="10"/>
      <c r="N24" s="11">
        <f>SUM(N15:N23)</f>
        <v>23486.298999999999</v>
      </c>
      <c r="O24" s="10"/>
      <c r="P24" s="11">
        <f>SUM(P15:P23)</f>
        <v>12561.769</v>
      </c>
      <c r="Q24" s="38">
        <v>1</v>
      </c>
    </row>
    <row r="25" spans="1:17">
      <c r="A25" s="35" t="s">
        <v>35</v>
      </c>
      <c r="B25" s="36"/>
      <c r="C25" s="45"/>
      <c r="D25" s="45"/>
      <c r="E25" s="23"/>
      <c r="F25" s="23"/>
      <c r="G25" s="12"/>
      <c r="H25" s="11">
        <f>H24</f>
        <v>17717.826000000001</v>
      </c>
      <c r="I25" s="12"/>
      <c r="J25" s="11">
        <f>H24+J24</f>
        <v>48082.699000000001</v>
      </c>
      <c r="K25" s="12"/>
      <c r="L25" s="11">
        <f>J25+L24</f>
        <v>74794.491999999998</v>
      </c>
      <c r="M25" s="12"/>
      <c r="N25" s="18">
        <f>L25+N24</f>
        <v>98280.790999999997</v>
      </c>
      <c r="O25" s="19"/>
      <c r="P25" s="18">
        <f>N25+P24</f>
        <v>110842.56</v>
      </c>
      <c r="Q25" s="39"/>
    </row>
    <row r="26" spans="1:17">
      <c r="H26" s="16">
        <f>H24/P25</f>
        <v>0.15984677726678273</v>
      </c>
      <c r="J26" s="16">
        <f>J24/P25</f>
        <v>0.27394597346001393</v>
      </c>
      <c r="L26" s="16">
        <f>L24/P25</f>
        <v>0.2409885967989191</v>
      </c>
      <c r="N26" s="16">
        <f>N24/P25</f>
        <v>0.21188881779706278</v>
      </c>
      <c r="P26" s="16">
        <f>P24/P25</f>
        <v>0.11332983467722146</v>
      </c>
    </row>
    <row r="27" spans="1:17">
      <c r="H27" s="24">
        <f>H26</f>
        <v>0.15984677726678273</v>
      </c>
      <c r="J27" s="24">
        <f>H27+J26</f>
        <v>0.43379275072679668</v>
      </c>
      <c r="L27" s="24">
        <f>J27+L26</f>
        <v>0.67478134752571584</v>
      </c>
      <c r="N27" s="24">
        <f>L27+N26</f>
        <v>0.88667016532277865</v>
      </c>
      <c r="P27" s="24">
        <f>N27+P26</f>
        <v>1</v>
      </c>
    </row>
    <row r="28" spans="1:17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</row>
    <row r="29" spans="1:17">
      <c r="A29" s="25" t="s">
        <v>38</v>
      </c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</row>
    <row r="30" spans="1:17">
      <c r="A30" s="25" t="s">
        <v>39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</row>
    <row r="31" spans="1:17">
      <c r="L31" s="14"/>
    </row>
  </sheetData>
  <mergeCells count="24">
    <mergeCell ref="G13:H13"/>
    <mergeCell ref="A28:Q28"/>
    <mergeCell ref="A29:Q29"/>
    <mergeCell ref="I13:J13"/>
    <mergeCell ref="K13:L13"/>
    <mergeCell ref="O13:P13"/>
    <mergeCell ref="D24:D25"/>
    <mergeCell ref="C24:C25"/>
    <mergeCell ref="A30:Q30"/>
    <mergeCell ref="A5:Q5"/>
    <mergeCell ref="A6:Q6"/>
    <mergeCell ref="A7:Q7"/>
    <mergeCell ref="A8:Q8"/>
    <mergeCell ref="A9:Q9"/>
    <mergeCell ref="A24:B24"/>
    <mergeCell ref="A25:B25"/>
    <mergeCell ref="Q13:Q14"/>
    <mergeCell ref="Q24:Q25"/>
    <mergeCell ref="A11:Q11"/>
    <mergeCell ref="M13:N13"/>
    <mergeCell ref="C13:C14"/>
    <mergeCell ref="D13:D14"/>
    <mergeCell ref="B13:B14"/>
    <mergeCell ref="A13:A14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56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C7:K24"/>
  <sheetViews>
    <sheetView workbookViewId="0">
      <selection activeCell="G16" sqref="G16"/>
    </sheetView>
  </sheetViews>
  <sheetFormatPr defaultRowHeight="15"/>
  <cols>
    <col min="3" max="3" width="56.85546875" bestFit="1" customWidth="1"/>
  </cols>
  <sheetData>
    <row r="7" spans="3:11" ht="30">
      <c r="C7" s="3" t="s">
        <v>24</v>
      </c>
      <c r="K7">
        <v>17.48</v>
      </c>
    </row>
    <row r="8" spans="3:11" ht="30">
      <c r="C8" s="3" t="s">
        <v>23</v>
      </c>
      <c r="K8">
        <v>5.18</v>
      </c>
    </row>
    <row r="9" spans="3:11">
      <c r="C9" t="s">
        <v>22</v>
      </c>
      <c r="K9">
        <v>4.8099999999999996</v>
      </c>
    </row>
    <row r="10" spans="3:11">
      <c r="C10" t="s">
        <v>21</v>
      </c>
      <c r="K10">
        <v>17.53</v>
      </c>
    </row>
    <row r="11" spans="3:11" ht="30">
      <c r="C11" s="3" t="s">
        <v>20</v>
      </c>
      <c r="K11">
        <v>20.350000000000001</v>
      </c>
    </row>
    <row r="12" spans="3:11" ht="30">
      <c r="C12" s="3" t="s">
        <v>19</v>
      </c>
      <c r="K12">
        <v>4.92</v>
      </c>
    </row>
    <row r="13" spans="3:11">
      <c r="C13" t="s">
        <v>18</v>
      </c>
      <c r="K13">
        <v>2.44</v>
      </c>
    </row>
    <row r="14" spans="3:11">
      <c r="C14" t="s">
        <v>17</v>
      </c>
      <c r="K14">
        <v>8.24</v>
      </c>
    </row>
    <row r="15" spans="3:11" ht="30">
      <c r="C15" s="3" t="s">
        <v>16</v>
      </c>
      <c r="K15">
        <v>39.04</v>
      </c>
    </row>
    <row r="16" spans="3:11" ht="30">
      <c r="C16" s="3" t="s">
        <v>15</v>
      </c>
      <c r="K16">
        <v>10.1</v>
      </c>
    </row>
    <row r="17" spans="3:11">
      <c r="C17" s="3" t="s">
        <v>25</v>
      </c>
      <c r="K17">
        <v>4.59</v>
      </c>
    </row>
    <row r="18" spans="3:11">
      <c r="C18" s="3" t="s">
        <v>26</v>
      </c>
      <c r="K18">
        <v>3.56</v>
      </c>
    </row>
    <row r="19" spans="3:11">
      <c r="K19">
        <v>7.71</v>
      </c>
    </row>
    <row r="20" spans="3:11">
      <c r="K20">
        <v>2.81</v>
      </c>
    </row>
    <row r="21" spans="3:11">
      <c r="K21">
        <v>3.02</v>
      </c>
    </row>
    <row r="22" spans="3:11">
      <c r="K22">
        <v>4.67</v>
      </c>
    </row>
    <row r="23" spans="3:11">
      <c r="K23">
        <v>6.95</v>
      </c>
    </row>
    <row r="24" spans="3:11">
      <c r="K24">
        <f>SUM(K7:K23)</f>
        <v>163.39999999999998</v>
      </c>
    </row>
  </sheetData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CRONOGRAMA</vt:lpstr>
      <vt:lpstr>ANDRÉ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Tamires Silva Rodrigues</dc:creator>
  <cp:lastModifiedBy>kesialima</cp:lastModifiedBy>
  <cp:lastPrinted>2018-10-15T20:28:15Z</cp:lastPrinted>
  <dcterms:created xsi:type="dcterms:W3CDTF">2017-08-11T13:03:59Z</dcterms:created>
  <dcterms:modified xsi:type="dcterms:W3CDTF">2019-08-27T14:27:18Z</dcterms:modified>
</cp:coreProperties>
</file>