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85" windowWidth="27495" windowHeight="13740"/>
  </bookViews>
  <sheets>
    <sheet name="6ºREP_PNME_" sheetId="5" r:id="rId1"/>
  </sheets>
  <definedNames>
    <definedName name="_xlnm._FilterDatabase" localSheetId="0" hidden="1">'6ºREP_PNME_'!$A$8:$I$13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1048026A_DA98_4293_8844_E99D28C0089B_.wvu.FilterData" localSheetId="0" hidden="1">'6ºREP_PNME_'!$A$9:$I$13</definedName>
  </definedNames>
  <calcPr calcId="145621"/>
  <customWorkbookViews>
    <customWorkbookView name="Filtro 2" guid="{1C346F37-E1B6-4BB7-B90A-D0FBF36E62E4}" maximized="1" windowWidth="0" windowHeight="0" activeSheetId="0"/>
    <customWorkbookView name="Filtro 1" guid="{1048026A-DA98-4293-8844-E99D28C0089B}" maximized="1" windowWidth="0" windowHeight="0" activeSheetId="0"/>
    <customWorkbookView name="Mauro" guid="{C5530ED1-E2E6-473A-8D4C-E1EFCB371F84}" maximized="1" windowWidth="0" windowHeight="0" activeSheetId="0"/>
    <customWorkbookView name="Marta" guid="{2BB94DB2-1A6F-4C1D-A4EB-478ABDE9E446}" maximized="1" windowWidth="0" windowHeight="0" activeSheetId="0"/>
  </customWorkbookViews>
</workbook>
</file>

<file path=xl/calcChain.xml><?xml version="1.0" encoding="utf-8"?>
<calcChain xmlns="http://schemas.openxmlformats.org/spreadsheetml/2006/main">
  <c r="H10" i="5" l="1"/>
  <c r="F9" i="5"/>
  <c r="H13" i="5"/>
  <c r="F13" i="5"/>
  <c r="B12" i="5"/>
  <c r="H11" i="5"/>
  <c r="G11" i="5"/>
  <c r="E12" i="5"/>
  <c r="C11" i="5"/>
  <c r="A10" i="5"/>
  <c r="D12" i="5"/>
  <c r="F10" i="5"/>
  <c r="C9" i="5"/>
  <c r="G10" i="5"/>
  <c r="B11" i="5"/>
  <c r="C10" i="5"/>
  <c r="A13" i="5"/>
  <c r="D9" i="5"/>
  <c r="B9" i="5"/>
  <c r="F12" i="5"/>
  <c r="E13" i="5"/>
  <c r="D11" i="5"/>
  <c r="B13" i="5"/>
  <c r="H12" i="5"/>
  <c r="D10" i="5"/>
  <c r="E11" i="5"/>
  <c r="A12" i="5"/>
  <c r="C13" i="5"/>
  <c r="G13" i="5"/>
  <c r="C12" i="5"/>
  <c r="A11" i="5"/>
  <c r="H9" i="5"/>
  <c r="G12" i="5"/>
  <c r="E10" i="5"/>
  <c r="E9" i="5"/>
  <c r="D13" i="5"/>
  <c r="A9" i="5"/>
  <c r="F11" i="5"/>
  <c r="B10" i="5"/>
  <c r="G9" i="5"/>
  <c r="E6" i="5" l="1"/>
  <c r="I9" i="5"/>
  <c r="I10" i="5"/>
  <c r="I11" i="5"/>
  <c r="I13" i="5"/>
  <c r="I12" i="5"/>
  <c r="C7" i="5"/>
  <c r="I6" i="5" l="1"/>
</calcChain>
</file>

<file path=xl/sharedStrings.xml><?xml version="1.0" encoding="utf-8"?>
<sst xmlns="http://schemas.openxmlformats.org/spreadsheetml/2006/main" count="13" uniqueCount="13">
  <si>
    <t xml:space="preserve">REGIONAL </t>
  </si>
  <si>
    <t>MUNICÍPIO</t>
  </si>
  <si>
    <t>CNPJ</t>
  </si>
  <si>
    <t>BANCO</t>
  </si>
  <si>
    <t>AGENCIA</t>
  </si>
  <si>
    <t>CONTA CORRENTE</t>
  </si>
  <si>
    <t>6º REPASSE FNDE PNAE/PROGRAMA MAIS EDUCAÇÃO</t>
  </si>
  <si>
    <t>MAIS EDUC. FUND.</t>
  </si>
  <si>
    <t>VALOR TOTAL DO REPASSE      ( R$)</t>
  </si>
  <si>
    <t>Superintendência de Administração, Infraestrutura e Finanças</t>
  </si>
  <si>
    <t>Diretoria de Apoio às Escolas</t>
  </si>
  <si>
    <t>Unidade Técnica Executiva de Alimentação Escolar</t>
  </si>
  <si>
    <t>TOTAL DO REPASSE: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</si>
</sst>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color rgb="FF000000"/>
      <name val="Arial"/>
    </font>
    <font>
      <sz val="10"/>
      <name val="Arial"/>
    </font>
    <font>
      <b/>
      <sz val="12"/>
      <name val="Arial"/>
    </font>
    <font>
      <b/>
      <sz val="36"/>
      <color rgb="FF999999"/>
      <name val="Arial"/>
    </font>
    <font>
      <b/>
      <sz val="14"/>
      <name val="Arial"/>
    </font>
    <font>
      <b/>
      <sz val="6"/>
      <color rgb="FF073763"/>
      <name val="Arial"/>
    </font>
    <font>
      <b/>
      <sz val="1"/>
      <color rgb="FF073763"/>
      <name val="Arial"/>
    </font>
    <font>
      <b/>
      <sz val="1"/>
      <color rgb="FF073763"/>
      <name val="Calibri"/>
    </font>
    <font>
      <sz val="10"/>
      <color rgb="FF000000"/>
      <name val="Arial"/>
    </font>
    <font>
      <b/>
      <sz val="12"/>
      <name val="Arial"/>
    </font>
    <font>
      <b/>
      <sz val="12"/>
      <color rgb="FF000000"/>
      <name val="Arial"/>
    </font>
    <font>
      <b/>
      <sz val="22"/>
      <color rgb="FF000000"/>
      <name val="Arial"/>
      <family val="2"/>
    </font>
    <font>
      <b/>
      <sz val="12"/>
      <name val="Arial"/>
      <family val="2"/>
    </font>
    <font>
      <b/>
      <sz val="14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EDE9CF"/>
        <bgColor rgb="FFEDE9CF"/>
      </patternFill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  <fill>
      <patternFill patternType="solid">
        <fgColor rgb="FFD0E0E3"/>
        <bgColor rgb="FFD0E0E3"/>
      </patternFill>
    </fill>
    <fill>
      <patternFill patternType="solid">
        <fgColor rgb="FF0C343D"/>
        <bgColor rgb="FF0C343D"/>
      </patternFill>
    </fill>
    <fill>
      <patternFill patternType="solid">
        <fgColor rgb="FF92D050"/>
        <bgColor rgb="FFFFE599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FFF2CC"/>
      </patternFill>
    </fill>
  </fills>
  <borders count="13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3C78D8"/>
      </right>
      <top/>
      <bottom style="medium">
        <color rgb="FF3C78D8"/>
      </bottom>
      <diagonal/>
    </border>
    <border>
      <left style="thin">
        <color rgb="FF3C78D8"/>
      </left>
      <right style="thin">
        <color rgb="FF3C78D8"/>
      </right>
      <top/>
      <bottom style="medium">
        <color rgb="FF3C78D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 applyFont="1" applyAlignment="1"/>
    <xf numFmtId="0" fontId="6" fillId="6" borderId="0" xfId="0" applyFont="1" applyFill="1" applyAlignment="1">
      <alignment horizontal="center" wrapText="1"/>
    </xf>
    <xf numFmtId="0" fontId="7" fillId="6" borderId="0" xfId="0" applyFont="1" applyFill="1" applyAlignment="1">
      <alignment horizontal="center"/>
    </xf>
    <xf numFmtId="0" fontId="5" fillId="6" borderId="2" xfId="0" applyFont="1" applyFill="1" applyBorder="1" applyAlignment="1">
      <alignment horizontal="center" wrapText="1"/>
    </xf>
    <xf numFmtId="0" fontId="5" fillId="6" borderId="3" xfId="0" applyFont="1" applyFill="1" applyBorder="1" applyAlignment="1">
      <alignment horizont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Fill="1" applyAlignment="1"/>
    <xf numFmtId="0" fontId="12" fillId="0" borderId="0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vertical="center" wrapText="1"/>
    </xf>
    <xf numFmtId="4" fontId="13" fillId="9" borderId="1" xfId="0" applyNumberFormat="1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49" fontId="10" fillId="5" borderId="6" xfId="0" applyNumberFormat="1" applyFont="1" applyFill="1" applyBorder="1" applyAlignment="1">
      <alignment horizontal="center" vertical="center" textRotation="90"/>
    </xf>
    <xf numFmtId="0" fontId="10" fillId="5" borderId="6" xfId="0" applyFont="1" applyFill="1" applyBorder="1" applyAlignment="1">
      <alignment horizontal="center" vertical="center" textRotation="90" wrapText="1"/>
    </xf>
    <xf numFmtId="0" fontId="10" fillId="5" borderId="7" xfId="0" applyFont="1" applyFill="1" applyBorder="1" applyAlignment="1">
      <alignment horizontal="center" vertical="center" wrapText="1"/>
    </xf>
    <xf numFmtId="0" fontId="0" fillId="0" borderId="0" xfId="0" applyFont="1" applyBorder="1" applyAlignment="1"/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/>
    <xf numFmtId="0" fontId="0" fillId="0" borderId="0" xfId="0" applyFont="1" applyFill="1" applyBorder="1" applyAlignment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4" fontId="13" fillId="7" borderId="0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8" fillId="2" borderId="4" xfId="0" applyFont="1" applyFill="1" applyBorder="1" applyAlignment="1">
      <alignment vertical="center"/>
    </xf>
    <xf numFmtId="4" fontId="1" fillId="2" borderId="4" xfId="0" applyNumberFormat="1" applyFont="1" applyFill="1" applyBorder="1" applyAlignment="1">
      <alignment vertical="center"/>
    </xf>
    <xf numFmtId="4" fontId="1" fillId="2" borderId="4" xfId="0" applyNumberFormat="1" applyFont="1" applyFill="1" applyBorder="1" applyAlignment="1">
      <alignment horizontal="center" vertical="center"/>
    </xf>
    <xf numFmtId="4" fontId="1" fillId="2" borderId="12" xfId="0" applyNumberFormat="1" applyFont="1" applyFill="1" applyBorder="1" applyAlignment="1">
      <alignment vertical="center"/>
    </xf>
    <xf numFmtId="0" fontId="1" fillId="3" borderId="8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8" fillId="3" borderId="4" xfId="0" applyFont="1" applyFill="1" applyBorder="1" applyAlignment="1">
      <alignment vertical="center"/>
    </xf>
    <xf numFmtId="4" fontId="1" fillId="3" borderId="4" xfId="0" applyNumberFormat="1" applyFont="1" applyFill="1" applyBorder="1" applyAlignment="1">
      <alignment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12" xfId="0" applyNumberFormat="1" applyFont="1" applyFill="1" applyBorder="1" applyAlignment="1">
      <alignment vertical="center"/>
    </xf>
    <xf numFmtId="0" fontId="11" fillId="4" borderId="9" xfId="0" applyFont="1" applyFill="1" applyBorder="1" applyAlignment="1">
      <alignment horizontal="center" vertical="center"/>
    </xf>
    <xf numFmtId="0" fontId="11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2" fillId="8" borderId="9" xfId="0" applyFont="1" applyFill="1" applyBorder="1" applyAlignment="1">
      <alignment horizontal="center" vertical="center" wrapText="1"/>
    </xf>
    <xf numFmtId="0" fontId="12" fillId="8" borderId="10" xfId="0" applyFont="1" applyFill="1" applyBorder="1" applyAlignment="1">
      <alignment horizontal="center" vertical="center" wrapText="1"/>
    </xf>
    <xf numFmtId="0" fontId="12" fillId="8" borderId="11" xfId="0" applyFont="1" applyFill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</dxfs>
  <tableStyles count="4">
    <tableStyle name="REP1-style" pivot="0" count="3">
      <tableStyleElement type="headerRow" dxfId="8"/>
      <tableStyleElement type="firstRowStripe" dxfId="7"/>
      <tableStyleElement type="secondRowStripe" dxfId="6"/>
    </tableStyle>
    <tableStyle name="REP1-style 2" pivot="0" count="2">
      <tableStyleElement type="firstRowStripe" dxfId="5"/>
      <tableStyleElement type="secondRowStripe" dxfId="4"/>
    </tableStyle>
    <tableStyle name="MAIS_EDUC-style" pivot="0" count="2">
      <tableStyleElement type="firstRowStripe" dxfId="3"/>
      <tableStyleElement type="secondRowStripe" dxfId="2"/>
    </tableStyle>
    <tableStyle name="REP_MOD-style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533400</xdr:colOff>
      <xdr:row>1</xdr:row>
      <xdr:rowOff>76199</xdr:rowOff>
    </xdr:from>
    <xdr:ext cx="2819400" cy="695325"/>
    <xdr:pic>
      <xdr:nvPicPr>
        <xdr:cNvPr id="3" name="image3.jp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229600" y="390524"/>
          <a:ext cx="2819400" cy="695325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2</xdr:col>
      <xdr:colOff>1543050</xdr:colOff>
      <xdr:row>0</xdr:row>
      <xdr:rowOff>247649</xdr:rowOff>
    </xdr:from>
    <xdr:to>
      <xdr:col>3</xdr:col>
      <xdr:colOff>511175</xdr:colOff>
      <xdr:row>3</xdr:row>
      <xdr:rowOff>38099</xdr:rowOff>
    </xdr:to>
    <xdr:pic>
      <xdr:nvPicPr>
        <xdr:cNvPr id="4" name="Imagem 3" descr="Z:\2019\DIVERSOS\Modelos de documentos 2019\LOGO SEDUC DOCUMENTOS 2019.pn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410075" y="247649"/>
          <a:ext cx="26924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J13"/>
  <sheetViews>
    <sheetView showGridLines="0" tabSelected="1" view="pageBreakPreview" zoomScaleNormal="100" zoomScaleSheetLayoutView="100" workbookViewId="0">
      <pane ySplit="8" topLeftCell="A9" activePane="bottomLeft" state="frozen"/>
      <selection pane="bottomLeft" activeCell="A9" sqref="A9"/>
    </sheetView>
  </sheetViews>
  <sheetFormatPr defaultColWidth="14.42578125" defaultRowHeight="15.75" customHeight="1" x14ac:dyDescent="0.2"/>
  <cols>
    <col min="1" max="1" width="16" customWidth="1"/>
    <col min="2" max="2" width="27" customWidth="1"/>
    <col min="3" max="3" width="55.85546875" customWidth="1"/>
    <col min="4" max="4" width="16.5703125" customWidth="1"/>
    <col min="5" max="5" width="13.85546875" bestFit="1" customWidth="1"/>
    <col min="6" max="6" width="11.85546875" customWidth="1"/>
    <col min="7" max="7" width="10.7109375" customWidth="1"/>
    <col min="8" max="8" width="10.85546875" customWidth="1"/>
    <col min="9" max="9" width="15.85546875" customWidth="1"/>
    <col min="10" max="16384" width="14.42578125" style="17"/>
  </cols>
  <sheetData>
    <row r="1" spans="1:10" customFormat="1" ht="24.95" customHeight="1" x14ac:dyDescent="0.2">
      <c r="A1" s="5" t="s">
        <v>9</v>
      </c>
      <c r="B1" s="17"/>
      <c r="C1" s="17"/>
      <c r="D1" s="17"/>
      <c r="E1" s="17"/>
      <c r="F1" s="17"/>
      <c r="G1" s="17"/>
      <c r="H1" s="17"/>
      <c r="I1" s="17"/>
    </row>
    <row r="2" spans="1:10" customFormat="1" ht="24.95" customHeight="1" x14ac:dyDescent="0.2">
      <c r="A2" s="5" t="s">
        <v>10</v>
      </c>
      <c r="B2" s="17"/>
      <c r="C2" s="17"/>
      <c r="D2" s="17"/>
      <c r="E2" s="17"/>
      <c r="F2" s="17"/>
      <c r="G2" s="17"/>
      <c r="H2" s="17"/>
      <c r="I2" s="17"/>
    </row>
    <row r="3" spans="1:10" customFormat="1" ht="24.95" customHeight="1" x14ac:dyDescent="0.2">
      <c r="A3" s="5" t="s">
        <v>11</v>
      </c>
      <c r="B3" s="17"/>
      <c r="C3" s="17"/>
      <c r="D3" s="17"/>
      <c r="E3" s="17"/>
      <c r="F3" s="17"/>
      <c r="G3" s="17"/>
      <c r="H3" s="17"/>
      <c r="I3" s="17"/>
    </row>
    <row r="4" spans="1:10" customFormat="1" ht="36.75" customHeight="1" thickBot="1" x14ac:dyDescent="0.3">
      <c r="A4" s="18"/>
      <c r="B4" s="18"/>
      <c r="C4" s="19"/>
      <c r="D4" s="20"/>
      <c r="E4" s="21"/>
      <c r="F4" s="22"/>
      <c r="G4" s="22"/>
      <c r="H4" s="22"/>
      <c r="I4" s="21"/>
      <c r="J4" s="6"/>
    </row>
    <row r="5" spans="1:10" customFormat="1" ht="42" customHeight="1" thickBot="1" x14ac:dyDescent="0.25">
      <c r="A5" s="36" t="s">
        <v>6</v>
      </c>
      <c r="B5" s="37"/>
      <c r="C5" s="37"/>
      <c r="D5" s="37"/>
      <c r="E5" s="37"/>
      <c r="F5" s="37"/>
      <c r="G5" s="37"/>
      <c r="H5" s="37"/>
      <c r="I5" s="38"/>
    </row>
    <row r="6" spans="1:10" customFormat="1" ht="24" customHeight="1" thickBot="1" x14ac:dyDescent="0.3">
      <c r="A6" s="7"/>
      <c r="B6" s="7"/>
      <c r="C6" s="7"/>
      <c r="D6" s="8"/>
      <c r="E6" s="23">
        <f ca="1">SUM(E8:E13)</f>
        <v>5935.5999999999894</v>
      </c>
      <c r="F6" s="39" t="s">
        <v>12</v>
      </c>
      <c r="G6" s="40"/>
      <c r="H6" s="41"/>
      <c r="I6" s="9">
        <f ca="1">SUBTOTAL(9,I9:I13)</f>
        <v>5935.5999999999894</v>
      </c>
    </row>
    <row r="7" spans="1:10" customFormat="1" ht="72" customHeight="1" thickBot="1" x14ac:dyDescent="0.25">
      <c r="A7" s="10" t="s">
        <v>0</v>
      </c>
      <c r="B7" s="11" t="s">
        <v>1</v>
      </c>
      <c r="C7" s="12" t="str">
        <f ca="1">"UNIDADES EXECUTORAS = " &amp; COUNTA(C9:C13)</f>
        <v>UNIDADES EXECUTORAS = 5</v>
      </c>
      <c r="D7" s="13" t="s">
        <v>2</v>
      </c>
      <c r="E7" s="13" t="s">
        <v>7</v>
      </c>
      <c r="F7" s="14" t="s">
        <v>3</v>
      </c>
      <c r="G7" s="14" t="s">
        <v>4</v>
      </c>
      <c r="H7" s="15" t="s">
        <v>5</v>
      </c>
      <c r="I7" s="16" t="s">
        <v>8</v>
      </c>
    </row>
    <row r="8" spans="1:10" customFormat="1" ht="10.5" customHeight="1" thickBot="1" x14ac:dyDescent="0.25">
      <c r="A8" s="3"/>
      <c r="B8" s="4"/>
      <c r="C8" s="4"/>
      <c r="D8" s="4"/>
      <c r="E8" s="1"/>
      <c r="F8" s="1"/>
      <c r="G8" s="1"/>
      <c r="H8" s="1"/>
      <c r="I8" s="2"/>
    </row>
    <row r="9" spans="1:10" ht="24.95" customHeight="1" x14ac:dyDescent="0.2">
      <c r="A9" s="24" t="str">
        <f ca="1">IFERROR(__xludf.DUMMYFUNCTION("""COMPUTED_VALUE"""),"Araguatins")</f>
        <v>Araguatins</v>
      </c>
      <c r="B9" s="25" t="str">
        <f ca="1">IFERROR(__xludf.DUMMYFUNCTION("""COMPUTED_VALUE"""),"Araguatins")</f>
        <v>Araguatins</v>
      </c>
      <c r="C9" s="26" t="str">
        <f ca="1">IFERROR(__xludf.DUMMYFUNCTION("""COMPUTED_VALUE"""),"A.A. E. EST. ATANAZIO DE MOURA SEIXAS")</f>
        <v>A.A. E. EST. ATANAZIO DE MOURA SEIXAS</v>
      </c>
      <c r="D9" s="25" t="str">
        <f ca="1">IFERROR(__xludf.DUMMYFUNCTION("""COMPUTED_VALUE"""),"01068353000196")</f>
        <v>01068353000196</v>
      </c>
      <c r="E9" s="27">
        <f ca="1">IFERROR(__xludf.DUMMYFUNCTION("""COMPUTED_VALUE"""),1377.39999999999)</f>
        <v>1377.3999999999901</v>
      </c>
      <c r="F9" s="28" t="str">
        <f ca="1">IFERROR(__xludf.DUMMYFUNCTION("""COMPUTED_VALUE"""),"001")</f>
        <v>001</v>
      </c>
      <c r="G9" s="28" t="str">
        <f ca="1">IFERROR(__xludf.DUMMYFUNCTION("""COMPUTED_VALUE"""),"1305")</f>
        <v>1305</v>
      </c>
      <c r="H9" s="28" t="str">
        <f ca="1">IFERROR(__xludf.DUMMYFUNCTION("""COMPUTED_VALUE"""),"109215")</f>
        <v>109215</v>
      </c>
      <c r="I9" s="29">
        <f t="shared" ref="I9:I13" ca="1" si="0">SUM(E9:H9)</f>
        <v>1377.3999999999901</v>
      </c>
    </row>
    <row r="10" spans="1:10" ht="24.95" customHeight="1" x14ac:dyDescent="0.2">
      <c r="A10" s="30" t="str">
        <f ca="1">IFERROR(__xludf.DUMMYFUNCTION("""COMPUTED_VALUE"""),"Araguatins")</f>
        <v>Araguatins</v>
      </c>
      <c r="B10" s="31" t="str">
        <f ca="1">IFERROR(__xludf.DUMMYFUNCTION("""COMPUTED_VALUE"""),"Araguatins")</f>
        <v>Araguatins</v>
      </c>
      <c r="C10" s="32" t="str">
        <f ca="1">IFERROR(__xludf.DUMMYFUNCTION("""COMPUTED_VALUE"""),"ASSOC. DE APOIO ESC. EST. FREI SAVINO")</f>
        <v>ASSOC. DE APOIO ESC. EST. FREI SAVINO</v>
      </c>
      <c r="D10" s="31" t="str">
        <f ca="1">IFERROR(__xludf.DUMMYFUNCTION("""COMPUTED_VALUE"""),"01181389000181")</f>
        <v>01181389000181</v>
      </c>
      <c r="E10" s="33">
        <f ca="1">IFERROR(__xludf.DUMMYFUNCTION("""COMPUTED_VALUE"""),1334.8)</f>
        <v>1334.8</v>
      </c>
      <c r="F10" s="34" t="str">
        <f ca="1">IFERROR(__xludf.DUMMYFUNCTION("""COMPUTED_VALUE"""),"001")</f>
        <v>001</v>
      </c>
      <c r="G10" s="34" t="str">
        <f ca="1">IFERROR(__xludf.DUMMYFUNCTION("""COMPUTED_VALUE"""),"1305")</f>
        <v>1305</v>
      </c>
      <c r="H10" s="34" t="str">
        <f ca="1">IFERROR(__xludf.DUMMYFUNCTION("""COMPUTED_VALUE"""),"0019437")</f>
        <v>0019437</v>
      </c>
      <c r="I10" s="35">
        <f t="shared" ca="1" si="0"/>
        <v>1334.8</v>
      </c>
    </row>
    <row r="11" spans="1:10" ht="24.95" customHeight="1" x14ac:dyDescent="0.2">
      <c r="A11" s="24" t="str">
        <f ca="1">IFERROR(__xludf.DUMMYFUNCTION("""COMPUTED_VALUE"""),"Araguatins")</f>
        <v>Araguatins</v>
      </c>
      <c r="B11" s="25" t="str">
        <f ca="1">IFERROR(__xludf.DUMMYFUNCTION("""COMPUTED_VALUE"""),"Araguatins")</f>
        <v>Araguatins</v>
      </c>
      <c r="C11" s="26" t="str">
        <f ca="1">IFERROR(__xludf.DUMMYFUNCTION("""COMPUTED_VALUE"""),"A.A.  A ESC. EST. SANTA GERTRUDES")</f>
        <v>A.A.  A ESC. EST. SANTA GERTRUDES</v>
      </c>
      <c r="D11" s="25" t="str">
        <f ca="1">IFERROR(__xludf.DUMMYFUNCTION("""COMPUTED_VALUE"""),"03713455000142")</f>
        <v>03713455000142</v>
      </c>
      <c r="E11" s="27">
        <f ca="1">IFERROR(__xludf.DUMMYFUNCTION("""COMPUTED_VALUE"""),596.4)</f>
        <v>596.4</v>
      </c>
      <c r="F11" s="28" t="str">
        <f ca="1">IFERROR(__xludf.DUMMYFUNCTION("""COMPUTED_VALUE"""),"001")</f>
        <v>001</v>
      </c>
      <c r="G11" s="28" t="str">
        <f ca="1">IFERROR(__xludf.DUMMYFUNCTION("""COMPUTED_VALUE"""),"1305")</f>
        <v>1305</v>
      </c>
      <c r="H11" s="28" t="str">
        <f ca="1">IFERROR(__xludf.DUMMYFUNCTION("""COMPUTED_VALUE"""),"78271")</f>
        <v>78271</v>
      </c>
      <c r="I11" s="29">
        <f t="shared" ca="1" si="0"/>
        <v>596.4</v>
      </c>
    </row>
    <row r="12" spans="1:10" ht="24.95" customHeight="1" x14ac:dyDescent="0.2">
      <c r="A12" s="30" t="str">
        <f ca="1">IFERROR(__xludf.DUMMYFUNCTION("""COMPUTED_VALUE"""),"Araguatins")</f>
        <v>Araguatins</v>
      </c>
      <c r="B12" s="31" t="str">
        <f ca="1">IFERROR(__xludf.DUMMYFUNCTION("""COMPUTED_VALUE"""),"Axixa do Tocantins")</f>
        <v>Axixa do Tocantins</v>
      </c>
      <c r="C12" s="32" t="str">
        <f ca="1">IFERROR(__xludf.DUMMYFUNCTION("""COMPUTED_VALUE"""),"A.A. ESC. EST. SAO FRANCISCO DE ASSIS")</f>
        <v>A.A. ESC. EST. SAO FRANCISCO DE ASSIS</v>
      </c>
      <c r="D12" s="31" t="str">
        <f ca="1">IFERROR(__xludf.DUMMYFUNCTION("""COMPUTED_VALUE"""),"01086980000150")</f>
        <v>01086980000150</v>
      </c>
      <c r="E12" s="33">
        <f ca="1">IFERROR(__xludf.DUMMYFUNCTION("""COMPUTED_VALUE"""),497)</f>
        <v>497</v>
      </c>
      <c r="F12" s="34" t="str">
        <f ca="1">IFERROR(__xludf.DUMMYFUNCTION("""COMPUTED_VALUE"""),"001")</f>
        <v>001</v>
      </c>
      <c r="G12" s="34" t="str">
        <f ca="1">IFERROR(__xludf.DUMMYFUNCTION("""COMPUTED_VALUE"""),"1305")</f>
        <v>1305</v>
      </c>
      <c r="H12" s="34" t="str">
        <f ca="1">IFERROR(__xludf.DUMMYFUNCTION("""COMPUTED_VALUE"""),"19399")</f>
        <v>19399</v>
      </c>
      <c r="I12" s="35">
        <f t="shared" ca="1" si="0"/>
        <v>497</v>
      </c>
    </row>
    <row r="13" spans="1:10" ht="24.95" customHeight="1" x14ac:dyDescent="0.2">
      <c r="A13" s="24" t="str">
        <f ca="1">IFERROR(__xludf.DUMMYFUNCTION("""COMPUTED_VALUE"""),"Araguatins")</f>
        <v>Araguatins</v>
      </c>
      <c r="B13" s="25" t="str">
        <f ca="1">IFERROR(__xludf.DUMMYFUNCTION("""COMPUTED_VALUE"""),"Sao Miguel do Tocantins")</f>
        <v>Sao Miguel do Tocantins</v>
      </c>
      <c r="C13" s="26" t="str">
        <f ca="1">IFERROR(__xludf.DUMMYFUNCTION("""COMPUTED_VALUE"""),"A.A.  DA ESCOLA ESTADUAL BELA VISTA")</f>
        <v>A.A.  DA ESCOLA ESTADUAL BELA VISTA</v>
      </c>
      <c r="D13" s="25" t="str">
        <f ca="1">IFERROR(__xludf.DUMMYFUNCTION("""COMPUTED_VALUE"""),"01230238000176")</f>
        <v>01230238000176</v>
      </c>
      <c r="E13" s="27">
        <f ca="1">IFERROR(__xludf.DUMMYFUNCTION("""COMPUTED_VALUE"""),2130)</f>
        <v>2130</v>
      </c>
      <c r="F13" s="28" t="str">
        <f ca="1">IFERROR(__xludf.DUMMYFUNCTION("""COMPUTED_VALUE"""),"001")</f>
        <v>001</v>
      </c>
      <c r="G13" s="28" t="str">
        <f ca="1">IFERROR(__xludf.DUMMYFUNCTION("""COMPUTED_VALUE"""),"1305")</f>
        <v>1305</v>
      </c>
      <c r="H13" s="28" t="str">
        <f ca="1">IFERROR(__xludf.DUMMYFUNCTION("""COMPUTED_VALUE"""),"0217948")</f>
        <v>0217948</v>
      </c>
      <c r="I13" s="29">
        <f t="shared" ca="1" si="0"/>
        <v>2130</v>
      </c>
    </row>
  </sheetData>
  <autoFilter ref="A8:I13"/>
  <customSheetViews>
    <customSheetView guid="{1048026A-DA98-4293-8844-E99D28C0089B}" filter="1" showAutoFilter="1">
      <pageMargins left="0.511811024" right="0.511811024" top="0.78740157499999996" bottom="0.78740157499999996" header="0.31496062000000002" footer="0.31496062000000002"/>
      <autoFilter ref="A7:I34"/>
    </customSheetView>
  </customSheetViews>
  <mergeCells count="2">
    <mergeCell ref="A5:I5"/>
    <mergeCell ref="F6:H6"/>
  </mergeCells>
  <printOptions horizontalCentered="1" gridLines="1"/>
  <pageMargins left="0.7" right="0.7" top="0.75" bottom="0.75" header="0" footer="0"/>
  <pageSetup paperSize="9" scale="74" fitToHeight="0" pageOrder="overThenDown" orientation="landscape" cellComments="atEnd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6ºREP_PNME_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Evandro Carlos Ribeiro de França</cp:lastModifiedBy>
  <dcterms:modified xsi:type="dcterms:W3CDTF">2019-10-08T13:34:34Z</dcterms:modified>
</cp:coreProperties>
</file>